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2\"/>
    </mc:Choice>
  </mc:AlternateContent>
  <bookViews>
    <workbookView xWindow="0" yWindow="0" windowWidth="21688" windowHeight="9416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H34" i="1" l="1"/>
  <c r="H26" i="1" l="1"/>
  <c r="H25" i="1"/>
  <c r="H24" i="1"/>
  <c r="H23" i="1"/>
  <c r="H22" i="1"/>
  <c r="H21" i="1"/>
  <c r="H19" i="1"/>
  <c r="H18" i="1"/>
  <c r="H17" i="1"/>
  <c r="H16" i="1"/>
  <c r="H15" i="1" s="1"/>
  <c r="H14" i="1"/>
  <c r="H13" i="1"/>
  <c r="H12" i="1"/>
  <c r="H11" i="1"/>
  <c r="H10" i="1"/>
  <c r="H29" i="1"/>
  <c r="H27" i="1" s="1"/>
  <c r="H20" i="1" l="1"/>
  <c r="G27" i="1"/>
  <c r="F20" i="1"/>
  <c r="G20" i="1"/>
  <c r="F27" i="1"/>
  <c r="G25" i="1"/>
  <c r="F25" i="1"/>
  <c r="G15" i="1"/>
  <c r="F15" i="1"/>
  <c r="J27" i="1" l="1"/>
  <c r="J15" i="1"/>
  <c r="I9" i="1"/>
  <c r="I27" i="1"/>
  <c r="K20" i="1"/>
  <c r="J20" i="1"/>
  <c r="J35" i="1" l="1"/>
  <c r="E20" i="1"/>
  <c r="D20" i="1"/>
  <c r="E15" i="1"/>
  <c r="D15" i="1"/>
  <c r="E25" i="1" l="1"/>
  <c r="E27" i="1"/>
  <c r="B17" i="1"/>
  <c r="E35" i="1" l="1"/>
  <c r="B34" i="1"/>
  <c r="G9" i="1" l="1"/>
  <c r="B33" i="1"/>
  <c r="H33" i="1"/>
  <c r="B32" i="1" l="1"/>
  <c r="H31" i="1"/>
  <c r="H32" i="1"/>
  <c r="B31" i="1"/>
  <c r="C27" i="1"/>
  <c r="B18" i="1" l="1"/>
  <c r="H30" i="1" l="1"/>
  <c r="B30" i="1"/>
  <c r="B28" i="1" l="1"/>
  <c r="H28" i="1" l="1"/>
  <c r="B22" i="1" l="1"/>
  <c r="B21" i="1"/>
  <c r="B23" i="1"/>
  <c r="B20" i="1" l="1"/>
  <c r="K35" i="1"/>
  <c r="B26" i="1" l="1"/>
  <c r="C9" i="1" l="1"/>
  <c r="L35" i="1"/>
  <c r="B12" i="1"/>
  <c r="C35" i="1" l="1"/>
  <c r="D25" i="1"/>
  <c r="B10" i="1"/>
  <c r="B11" i="1"/>
  <c r="B25" i="1" l="1"/>
  <c r="B16" i="1" l="1"/>
  <c r="B15" i="1" s="1"/>
  <c r="F9" i="1" l="1"/>
  <c r="F35" i="1" s="1"/>
  <c r="D9" i="1" l="1"/>
  <c r="H9" i="1"/>
  <c r="H35" i="1" s="1"/>
  <c r="B9" i="1" l="1"/>
  <c r="B19" i="1"/>
  <c r="B24" i="1" l="1"/>
  <c r="B13" i="1" l="1"/>
  <c r="B14" i="1" l="1"/>
  <c r="M35" i="1" l="1"/>
  <c r="I35" i="1" l="1"/>
  <c r="G35" i="1" l="1"/>
  <c r="B29" i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<sst xmlns="http://schemas.openxmlformats.org/spreadsheetml/2006/main" count="43" uniqueCount="38">
  <si>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</si>
  <si>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</si>
  <si>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</si>
  <si>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</si>
  <si>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</si>
  <si>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</si>
  <si>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</si>
  <si>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</si>
  <si>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</si>
  <si>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</si>
  <si>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</si>
  <si>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</si>
  <si>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</si>
  <si>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</si>
  <si>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</si>
  <si>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</si>
  <si>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</si>
  <si>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</si>
  <si>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</si>
  <si>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</si>
  <si>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</si>
  <si>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</si>
  <si>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</si>
  <si>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</si>
  <si>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</si>
  <si>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</si>
  <si>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</si>
  <si>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</si>
  <si>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</si>
  <si>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</si>
  <si>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</si>
  <si>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</si>
  <si>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</si>
  <si>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</si>
  <si>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</si>
  <si>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</si>
  <si>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</si>
  <si>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Полезный отпуск электроэнергии и мощности по тарифным группам в разрезе территориальных сетевых организаций за период декабрь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</si>
</sst>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  <font>
      <i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5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6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7" fillId="0" borderId="1" xfId="1" applyNumberFormat="1" applyFont="1" applyFill="1" applyBorder="1" applyAlignment="1">
      <alignment vertical="center"/>
    </xf>
    <xf numFmtId="165" fontId="27" fillId="2" borderId="1" xfId="1" applyNumberFormat="1" applyFont="1" applyFill="1" applyBorder="1" applyAlignment="1">
      <alignment vertical="center"/>
    </xf>
    <xf numFmtId="0" fontId="30" fillId="0" borderId="1" xfId="0" applyFont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5" fontId="31" fillId="0" borderId="1" xfId="1" applyNumberFormat="1" applyFont="1" applyFill="1" applyBorder="1" applyAlignment="1">
      <alignment vertical="center"/>
    </xf>
    <xf numFmtId="165" fontId="31" fillId="0" borderId="1" xfId="1" applyNumberFormat="1" applyFont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6" fillId="0" borderId="1" xfId="1" applyNumberFormat="1" applyFont="1" applyFill="1" applyBorder="1" applyAlignment="1">
      <alignment horizontal="center" vertical="center"/>
    </xf>
    <xf numFmtId="165" fontId="26" fillId="0" borderId="1" xfId="1" applyNumberFormat="1" applyFont="1" applyBorder="1" applyAlignment="1">
      <alignment horizontal="center" vertical="center"/>
    </xf>
    <xf numFmtId="165" fontId="31" fillId="0" borderId="1" xfId="1" applyNumberFormat="1" applyFont="1" applyBorder="1" applyAlignment="1">
      <alignment horizontal="center" vertical="center"/>
    </xf>
    <xf numFmtId="165" fontId="26" fillId="0" borderId="1" xfId="3" applyNumberFormat="1" applyFont="1" applyFill="1" applyBorder="1" applyAlignment="1">
      <alignment horizontal="center" vertical="center"/>
    </xf>
    <xf numFmtId="165" fontId="26" fillId="2" borderId="1" xfId="1" applyNumberFormat="1" applyFont="1" applyFill="1" applyBorder="1" applyAlignment="1">
      <alignment horizontal="center" vertical="center"/>
    </xf>
    <xf numFmtId="165" fontId="31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 applyProtection="1">
      <alignment horizontal="center"/>
      <protection locked="0"/>
    </xf>
    <xf numFmtId="165" fontId="26" fillId="0" borderId="1" xfId="3" applyNumberFormat="1" applyFont="1" applyBorder="1" applyAlignment="1">
      <alignment horizontal="center" vertical="center"/>
    </xf>
    <xf numFmtId="165" fontId="31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0" borderId="1" xfId="1" applyNumberFormat="1" applyFont="1" applyBorder="1" applyAlignment="1">
      <alignment vertical="center"/>
    </xf>
    <xf numFmtId="167" fontId="26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30" fillId="0" borderId="1" xfId="1" applyNumberFormat="1" applyFont="1" applyFill="1" applyBorder="1" applyAlignment="1">
      <alignment vertical="center"/>
    </xf>
    <xf numFmtId="166" fontId="26" fillId="0" borderId="1" xfId="1" applyNumberFormat="1" applyFont="1" applyFill="1" applyBorder="1" applyAlignment="1">
      <alignment horizontal="center" vertical="center"/>
    </xf>
    <xf numFmtId="166" fontId="28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right" vertical="center"/>
    </xf>
    <xf numFmtId="165" fontId="26" fillId="0" borderId="3" xfId="0" applyNumberFormat="1" applyFont="1" applyFill="1" applyBorder="1" applyAlignment="1">
      <alignment horizontal="center" vertical="center" wrapText="1"/>
    </xf>
    <xf numFmtId="165" fontId="31" fillId="0" borderId="1" xfId="1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Fill="1" applyBorder="1"/>
    <xf numFmtId="165" fontId="33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horizontal="center" vertical="center"/>
    </xf>
    <xf numFmtId="0" fontId="34" fillId="0" borderId="1" xfId="0" applyFont="1" applyFill="1" applyBorder="1"/>
    <xf numFmtId="165" fontId="30" fillId="0" borderId="1" xfId="1" applyNumberFormat="1" applyFont="1" applyBorder="1" applyAlignment="1">
      <alignment horizontal="center" vertical="center"/>
    </xf>
    <xf numFmtId="0" fontId="34" fillId="0" borderId="1" xfId="0" applyFont="1" applyBorder="1"/>
    <xf numFmtId="165" fontId="30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10" zoomScale="70" zoomScaleNormal="70" workbookViewId="0">
      <selection activeCell="F35" sqref="F35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4" t="s">
        <v>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9" t="s">
        <v>6</v>
      </c>
      <c r="B5" s="129"/>
      <c r="C5" s="129"/>
      <c r="D5" s="129"/>
      <c r="E5" s="129"/>
      <c r="F5" s="129"/>
      <c r="G5" s="129"/>
      <c r="H5" s="129"/>
      <c r="I5" s="130"/>
      <c r="J5" s="130"/>
      <c r="K5" s="130"/>
      <c r="L5" s="130"/>
      <c r="M5" s="130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31" t="s">
        <v>8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7" t="s">
        <v>5</v>
      </c>
      <c r="B7" s="125" t="s">
        <v>17</v>
      </c>
      <c r="C7" s="122"/>
      <c r="D7" s="122"/>
      <c r="E7" s="122"/>
      <c r="F7" s="122"/>
      <c r="G7" s="123"/>
      <c r="H7" s="125" t="s">
        <v>18</v>
      </c>
      <c r="I7" s="122"/>
      <c r="J7" s="122"/>
      <c r="K7" s="122"/>
      <c r="L7" s="122"/>
      <c r="M7" s="123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8"/>
      <c r="B8" s="126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6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0" t="s">
        <v>23</v>
      </c>
      <c r="B9" s="111">
        <f>SUM(C9:G9)</f>
        <v>19027.321</v>
      </c>
      <c r="C9" s="100">
        <f>C10+C11</f>
        <v>9487.33</v>
      </c>
      <c r="D9" s="100">
        <f t="shared" ref="D9:H9" si="0">D10+D11</f>
        <v>7847.2749999999996</v>
      </c>
      <c r="E9" s="100"/>
      <c r="F9" s="100">
        <f t="shared" si="0"/>
        <v>1668.3030000000001</v>
      </c>
      <c r="G9" s="100">
        <f t="shared" si="0"/>
        <v>24.413</v>
      </c>
      <c r="H9" s="100">
        <f t="shared" si="0"/>
        <v>16.616</v>
      </c>
      <c r="I9" s="100">
        <f>SUM(I10:I11)</f>
        <v>16.616</v>
      </c>
      <c r="J9" s="84"/>
      <c r="K9" s="84"/>
      <c r="L9" s="84"/>
      <c r="M9" s="84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24</v>
      </c>
      <c r="B10" s="104">
        <f>SUM(C10:G10)</f>
        <v>2969.393</v>
      </c>
      <c r="C10" s="108">
        <v>1715.096</v>
      </c>
      <c r="D10" s="108">
        <v>1254.297</v>
      </c>
      <c r="E10" s="109"/>
      <c r="F10" s="109"/>
      <c r="G10" s="109"/>
      <c r="H10" s="85">
        <f t="shared" ref="H10:H26" si="1">SUM(I10:M10)</f>
        <v>3.484</v>
      </c>
      <c r="I10" s="110">
        <v>3.484</v>
      </c>
      <c r="J10" s="84"/>
      <c r="K10" s="84"/>
      <c r="L10" s="84"/>
      <c r="M10" s="84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25</v>
      </c>
      <c r="B11" s="104">
        <f t="shared" ref="B11:B24" si="2">SUM(C11:G11)</f>
        <v>16057.928</v>
      </c>
      <c r="C11" s="85">
        <v>7772.2340000000004</v>
      </c>
      <c r="D11" s="85">
        <v>6592.9780000000001</v>
      </c>
      <c r="E11" s="85"/>
      <c r="F11" s="85">
        <v>1668.3030000000001</v>
      </c>
      <c r="G11" s="85">
        <v>24.413</v>
      </c>
      <c r="H11" s="85">
        <f t="shared" si="1"/>
        <v>13.132</v>
      </c>
      <c r="I11" s="85">
        <v>13.132</v>
      </c>
      <c r="J11" s="86"/>
      <c r="K11" s="87"/>
      <c r="L11" s="87"/>
      <c r="M11" s="88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11</v>
      </c>
      <c r="B12" s="105">
        <f>SUM(C12:G12)</f>
        <v>3237.2159999999999</v>
      </c>
      <c r="C12" s="89"/>
      <c r="D12" s="89">
        <v>2492.652</v>
      </c>
      <c r="E12" s="89">
        <v>744.56399999999996</v>
      </c>
      <c r="F12" s="89"/>
      <c r="G12" s="89"/>
      <c r="H12" s="85">
        <f t="shared" si="1"/>
        <v>0</v>
      </c>
      <c r="I12" s="89"/>
      <c r="J12" s="89"/>
      <c r="K12" s="90"/>
      <c r="L12" s="91"/>
      <c r="M12" s="88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12</v>
      </c>
      <c r="B13" s="105">
        <f t="shared" si="2"/>
        <v>18.010999999999999</v>
      </c>
      <c r="C13" s="89"/>
      <c r="D13" s="92"/>
      <c r="E13" s="92"/>
      <c r="F13" s="92">
        <v>18.010999999999999</v>
      </c>
      <c r="G13" s="89"/>
      <c r="H13" s="85">
        <f t="shared" si="1"/>
        <v>0</v>
      </c>
      <c r="I13" s="89"/>
      <c r="J13" s="89"/>
      <c r="K13" s="93"/>
      <c r="L13" s="94"/>
      <c r="M13" s="95"/>
      <c r="N13" s="12"/>
      <c r="O13" s="12"/>
      <c r="P13" s="77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13</v>
      </c>
      <c r="B14" s="105">
        <f t="shared" si="2"/>
        <v>293.63200000000001</v>
      </c>
      <c r="C14" s="89"/>
      <c r="D14" s="92">
        <v>285.87799999999999</v>
      </c>
      <c r="E14" s="92">
        <v>7.7539999999999996</v>
      </c>
      <c r="F14" s="92"/>
      <c r="G14" s="89"/>
      <c r="H14" s="85">
        <f t="shared" si="1"/>
        <v>0</v>
      </c>
      <c r="I14" s="89"/>
      <c r="J14" s="89"/>
      <c r="K14" s="93"/>
      <c r="L14" s="94"/>
      <c r="M14" s="95"/>
      <c r="N14" s="12"/>
      <c r="O14" s="12"/>
      <c r="P14" s="76"/>
      <c r="Q14" s="12"/>
      <c r="R14" s="12"/>
      <c r="S14" s="12"/>
      <c r="T14" s="12"/>
      <c r="U14" s="12"/>
      <c r="V14" s="12"/>
      <c r="W14" s="12"/>
      <c r="X14" s="12"/>
    </row>
    <row r="15" spans="1:24" s="41" customFormat="1" ht="16.3" x14ac:dyDescent="0.3">
      <c r="A15" s="47" t="s">
        <v>14</v>
      </c>
      <c r="B15" s="105">
        <f>SUM(B16:B17)</f>
        <v>99517.249000000011</v>
      </c>
      <c r="C15" s="92"/>
      <c r="D15" s="92">
        <f>SUM(D16:D17)</f>
        <v>98043.338000000003</v>
      </c>
      <c r="E15" s="92">
        <f t="shared" ref="E15:G15" si="3">SUM(E16:E17)</f>
        <v>93.061999999999998</v>
      </c>
      <c r="F15" s="92">
        <f t="shared" si="3"/>
        <v>1378.5229999999999</v>
      </c>
      <c r="G15" s="92">
        <f t="shared" si="3"/>
        <v>2.3260000000000001</v>
      </c>
      <c r="H15" s="115">
        <f>H16+H17</f>
        <v>104.83</v>
      </c>
      <c r="I15" s="92"/>
      <c r="J15" s="96">
        <f>SUM(J16:J17)</f>
        <v>104.83</v>
      </c>
      <c r="K15" s="97"/>
      <c r="L15" s="98"/>
      <c r="M15" s="99"/>
      <c r="N15" s="40"/>
      <c r="O15" s="40"/>
      <c r="P15" s="76"/>
      <c r="Q15" s="40"/>
      <c r="R15" s="40"/>
      <c r="S15" s="40"/>
      <c r="T15" s="40"/>
      <c r="U15" s="40"/>
      <c r="V15" s="40"/>
      <c r="W15" s="40"/>
      <c r="X15" s="40"/>
    </row>
    <row r="16" spans="1:24" ht="15.65" outlineLevel="1" x14ac:dyDescent="0.3">
      <c r="A16" s="39" t="s">
        <v>26</v>
      </c>
      <c r="B16" s="117">
        <f>SUM(C16:G16)</f>
        <v>74748.856</v>
      </c>
      <c r="C16" s="116"/>
      <c r="D16" s="116">
        <v>74748.856</v>
      </c>
      <c r="E16" s="116"/>
      <c r="F16" s="116"/>
      <c r="G16" s="116"/>
      <c r="H16" s="85">
        <f t="shared" si="1"/>
        <v>104.83</v>
      </c>
      <c r="I16" s="112"/>
      <c r="J16" s="121">
        <v>104.83</v>
      </c>
      <c r="K16" s="90"/>
      <c r="L16" s="91"/>
      <c r="M16" s="88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39" t="s">
        <v>27</v>
      </c>
      <c r="B17" s="117">
        <f>D17+E17+F17+G17</f>
        <v>24768.393000000004</v>
      </c>
      <c r="C17" s="116"/>
      <c r="D17" s="116">
        <v>23294.482</v>
      </c>
      <c r="E17" s="116">
        <v>93.061999999999998</v>
      </c>
      <c r="F17" s="116">
        <v>1378.5229999999999</v>
      </c>
      <c r="G17" s="116">
        <v>2.3260000000000001</v>
      </c>
      <c r="H17" s="85">
        <f t="shared" si="1"/>
        <v>0</v>
      </c>
      <c r="I17" s="112"/>
      <c r="J17" s="113"/>
      <c r="K17" s="90"/>
      <c r="L17" s="91"/>
      <c r="M17" s="88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7" t="s">
        <v>32</v>
      </c>
      <c r="B18" s="105">
        <f>SUM(C18:G18)</f>
        <v>0</v>
      </c>
      <c r="C18" s="89"/>
      <c r="D18" s="89"/>
      <c r="E18" s="89">
        <v>0</v>
      </c>
      <c r="F18" s="89"/>
      <c r="G18" s="89"/>
      <c r="H18" s="85">
        <f t="shared" si="1"/>
        <v>0</v>
      </c>
      <c r="I18" s="89"/>
      <c r="J18" s="89"/>
      <c r="K18" s="90"/>
      <c r="L18" s="91"/>
      <c r="M18" s="88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6.3" collapsed="1" x14ac:dyDescent="0.3">
      <c r="A19" s="7" t="s">
        <v>15</v>
      </c>
      <c r="B19" s="105">
        <f>SUM(C19:G19)</f>
        <v>23372.829000000002</v>
      </c>
      <c r="C19" s="89"/>
      <c r="D19" s="89">
        <v>23372.829000000002</v>
      </c>
      <c r="E19" s="89"/>
      <c r="F19" s="89"/>
      <c r="G19" s="89"/>
      <c r="H19" s="115">
        <f t="shared" si="1"/>
        <v>37.58</v>
      </c>
      <c r="I19" s="89"/>
      <c r="J19" s="89">
        <v>37.58</v>
      </c>
      <c r="K19" s="90"/>
      <c r="L19" s="91"/>
      <c r="M19" s="88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6.3" x14ac:dyDescent="0.3">
      <c r="A20" s="7" t="s">
        <v>16</v>
      </c>
      <c r="B20" s="105">
        <f>SUM(C20:G20)</f>
        <v>25099.496999999999</v>
      </c>
      <c r="C20" s="89"/>
      <c r="D20" s="89">
        <f>SUM(D21:D23)</f>
        <v>22341.138999999999</v>
      </c>
      <c r="E20" s="89">
        <f>SUM(E21:E23)</f>
        <v>2758.3580000000002</v>
      </c>
      <c r="F20" s="89">
        <f t="shared" ref="F20:G20" si="4">SUM(F21:F23)</f>
        <v>0</v>
      </c>
      <c r="G20" s="89">
        <f t="shared" si="4"/>
        <v>0</v>
      </c>
      <c r="H20" s="115">
        <f>H21+H22+H23</f>
        <v>38.069000000000003</v>
      </c>
      <c r="I20" s="89"/>
      <c r="J20" s="89">
        <f>SUM(J21:J23)</f>
        <v>33.198999999999998</v>
      </c>
      <c r="K20" s="89">
        <f>SUM(K21:K23)</f>
        <v>4.87</v>
      </c>
      <c r="L20" s="91"/>
      <c r="M20" s="88"/>
      <c r="N20" s="1"/>
      <c r="O20" s="1"/>
      <c r="P20" s="76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28</v>
      </c>
      <c r="B21" s="117">
        <f>SUM(C21:G21)</f>
        <v>22341.138999999999</v>
      </c>
      <c r="C21" s="116"/>
      <c r="D21" s="116">
        <v>22341.138999999999</v>
      </c>
      <c r="E21" s="116"/>
      <c r="F21" s="116"/>
      <c r="G21" s="112"/>
      <c r="H21" s="85">
        <f t="shared" si="1"/>
        <v>33.198999999999998</v>
      </c>
      <c r="I21" s="112"/>
      <c r="J21" s="116">
        <v>33.198999999999998</v>
      </c>
      <c r="K21" s="119"/>
      <c r="L21" s="91"/>
      <c r="M21" s="88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30</v>
      </c>
      <c r="B22" s="117">
        <f>SUM(C22:G22)</f>
        <v>2150.404</v>
      </c>
      <c r="C22" s="116"/>
      <c r="D22" s="118"/>
      <c r="E22" s="116">
        <v>2150.404</v>
      </c>
      <c r="F22" s="116"/>
      <c r="G22" s="112"/>
      <c r="H22" s="85">
        <f t="shared" si="1"/>
        <v>3.758</v>
      </c>
      <c r="I22" s="112"/>
      <c r="J22" s="120"/>
      <c r="K22" s="116">
        <v>3.758</v>
      </c>
      <c r="L22" s="91"/>
      <c r="M22" s="88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29</v>
      </c>
      <c r="B23" s="117">
        <f t="shared" si="2"/>
        <v>607.95399999999995</v>
      </c>
      <c r="C23" s="116"/>
      <c r="D23" s="118"/>
      <c r="E23" s="116">
        <v>607.95399999999995</v>
      </c>
      <c r="F23" s="116"/>
      <c r="G23" s="112"/>
      <c r="H23" s="85">
        <f t="shared" si="1"/>
        <v>1.1120000000000001</v>
      </c>
      <c r="I23" s="112"/>
      <c r="J23" s="120"/>
      <c r="K23" s="116">
        <v>1.1120000000000001</v>
      </c>
      <c r="L23" s="91"/>
      <c r="M23" s="88"/>
      <c r="N23" s="1"/>
      <c r="O23" s="1"/>
      <c r="P23" s="77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19</v>
      </c>
      <c r="B24" s="105">
        <f t="shared" si="2"/>
        <v>77.222999999999999</v>
      </c>
      <c r="C24" s="112"/>
      <c r="D24" s="112"/>
      <c r="E24" s="112"/>
      <c r="F24" s="116">
        <v>59.405000000000001</v>
      </c>
      <c r="G24" s="116">
        <v>17.818000000000001</v>
      </c>
      <c r="H24" s="85">
        <f t="shared" si="1"/>
        <v>0</v>
      </c>
      <c r="I24" s="112"/>
      <c r="J24" s="112"/>
      <c r="K24" s="91"/>
      <c r="L24" s="91"/>
      <c r="M24" s="88"/>
      <c r="N24" s="1"/>
      <c r="O24" s="1"/>
      <c r="P24" s="77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20</v>
      </c>
      <c r="B25" s="106">
        <f>SUM(C25:G25)</f>
        <v>37473.191000000006</v>
      </c>
      <c r="C25" s="89"/>
      <c r="D25" s="89">
        <f>SUM(D26:D26)</f>
        <v>24314.643</v>
      </c>
      <c r="E25" s="89">
        <f>SUM(E26)</f>
        <v>9554.4459999999999</v>
      </c>
      <c r="F25" s="89">
        <f t="shared" ref="F25:G25" si="5">SUM(F26)</f>
        <v>3599.3359999999998</v>
      </c>
      <c r="G25" s="89">
        <f t="shared" si="5"/>
        <v>4.766</v>
      </c>
      <c r="H25" s="85">
        <f t="shared" si="1"/>
        <v>0</v>
      </c>
      <c r="I25" s="89"/>
      <c r="J25" s="89"/>
      <c r="K25" s="90"/>
      <c r="L25" s="90"/>
      <c r="M25" s="88"/>
      <c r="N25" s="1"/>
      <c r="O25" s="1"/>
      <c r="P25" s="77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10</v>
      </c>
      <c r="B26" s="107">
        <f>SUM(C26:G26)</f>
        <v>37473.191000000006</v>
      </c>
      <c r="C26" s="82"/>
      <c r="D26" s="85">
        <v>24314.643</v>
      </c>
      <c r="E26" s="85">
        <v>9554.4459999999999</v>
      </c>
      <c r="F26" s="85">
        <v>3599.3359999999998</v>
      </c>
      <c r="G26" s="85">
        <v>4.766</v>
      </c>
      <c r="H26" s="85">
        <f t="shared" si="1"/>
        <v>0</v>
      </c>
      <c r="I26" s="82"/>
      <c r="J26" s="82"/>
      <c r="K26" s="83"/>
      <c r="L26" s="83"/>
      <c r="M26" s="83"/>
      <c r="N26" s="12"/>
      <c r="O26" s="12"/>
      <c r="P26" s="77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9</v>
      </c>
      <c r="B27" s="105">
        <f>SUM(C27:G27)</f>
        <v>50540.451000000001</v>
      </c>
      <c r="C27" s="89">
        <f>SUM(C28:C29)</f>
        <v>1117.008</v>
      </c>
      <c r="D27" s="89">
        <f>SUM(D28:D29)</f>
        <v>48703.205999999998</v>
      </c>
      <c r="E27" s="89">
        <f>SUM(E28:E29)</f>
        <v>554.66499999999996</v>
      </c>
      <c r="F27" s="89">
        <f>SUM(F28:F29)</f>
        <v>165.572</v>
      </c>
      <c r="G27" s="89">
        <f>SUM(G28:G29)</f>
        <v>0</v>
      </c>
      <c r="H27" s="115">
        <f>H28+H29</f>
        <v>60.43</v>
      </c>
      <c r="I27" s="89">
        <f>SUM(I28:I29)</f>
        <v>1.5569999999999999</v>
      </c>
      <c r="J27" s="89">
        <f>SUM(J28:J29)</f>
        <v>58.872999999999998</v>
      </c>
      <c r="K27" s="90"/>
      <c r="L27" s="101"/>
      <c r="M27" s="88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21</v>
      </c>
      <c r="B28" s="117">
        <f t="shared" ref="B28:B34" si="6">SUM(C28:G28)</f>
        <v>5001.2719999999999</v>
      </c>
      <c r="C28" s="85"/>
      <c r="D28" s="85">
        <v>5001.2719999999999</v>
      </c>
      <c r="E28" s="85"/>
      <c r="F28" s="85"/>
      <c r="G28" s="85"/>
      <c r="H28" s="85">
        <f t="shared" ref="H28:H34" si="7">SUM(J28:M28)</f>
        <v>0</v>
      </c>
      <c r="I28" s="85"/>
      <c r="J28" s="85"/>
      <c r="K28" s="87"/>
      <c r="L28" s="87"/>
      <c r="M28" s="88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22</v>
      </c>
      <c r="B29" s="117">
        <f t="shared" si="6"/>
        <v>45539.179000000004</v>
      </c>
      <c r="C29" s="85">
        <v>1117.008</v>
      </c>
      <c r="D29" s="103">
        <v>43701.934000000001</v>
      </c>
      <c r="E29" s="85">
        <v>554.66499999999996</v>
      </c>
      <c r="F29" s="85">
        <v>165.572</v>
      </c>
      <c r="G29" s="85"/>
      <c r="H29" s="85">
        <f>SUM(I29:M29)</f>
        <v>60.43</v>
      </c>
      <c r="I29" s="85">
        <v>1.5569999999999999</v>
      </c>
      <c r="J29" s="85">
        <v>58.872999999999998</v>
      </c>
      <c r="K29" s="87"/>
      <c r="L29" s="87"/>
      <c r="M29" s="88"/>
      <c r="N29" s="1"/>
      <c r="O29" s="1"/>
      <c r="P29" s="76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31</v>
      </c>
      <c r="B30" s="105">
        <f t="shared" si="6"/>
        <v>322.863</v>
      </c>
      <c r="C30" s="85"/>
      <c r="D30" s="89">
        <v>322.863</v>
      </c>
      <c r="E30" s="85"/>
      <c r="F30" s="85"/>
      <c r="G30" s="85"/>
      <c r="H30" s="85">
        <f t="shared" si="7"/>
        <v>0</v>
      </c>
      <c r="I30" s="85"/>
      <c r="J30" s="96"/>
      <c r="K30" s="87"/>
      <c r="L30" s="87"/>
      <c r="M30" s="88"/>
      <c r="N30" s="1"/>
      <c r="O30" s="1"/>
      <c r="P30" s="76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33</v>
      </c>
      <c r="B31" s="105">
        <f t="shared" si="6"/>
        <v>2966.3870000000002</v>
      </c>
      <c r="C31" s="85"/>
      <c r="D31" s="89">
        <v>2966.3870000000002</v>
      </c>
      <c r="E31" s="85"/>
      <c r="F31" s="85"/>
      <c r="G31" s="85"/>
      <c r="H31" s="85">
        <f t="shared" si="7"/>
        <v>0</v>
      </c>
      <c r="I31" s="85"/>
      <c r="J31" s="96"/>
      <c r="K31" s="87"/>
      <c r="L31" s="87"/>
      <c r="M31" s="88"/>
      <c r="N31" s="1"/>
      <c r="O31" s="1"/>
      <c r="P31" s="76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34</v>
      </c>
      <c r="B32" s="105">
        <f t="shared" si="6"/>
        <v>944.827</v>
      </c>
      <c r="C32" s="85"/>
      <c r="D32" s="89">
        <v>944.827</v>
      </c>
      <c r="E32" s="85"/>
      <c r="F32" s="85"/>
      <c r="G32" s="85"/>
      <c r="H32" s="85">
        <f t="shared" si="7"/>
        <v>0</v>
      </c>
      <c r="I32" s="85"/>
      <c r="J32" s="96"/>
      <c r="K32" s="87"/>
      <c r="L32" s="87"/>
      <c r="M32" s="88"/>
      <c r="N32" s="1"/>
      <c r="O32" s="1"/>
      <c r="P32" s="76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35</v>
      </c>
      <c r="B33" s="105">
        <f t="shared" si="6"/>
        <v>1678.2270000000001</v>
      </c>
      <c r="C33" s="85"/>
      <c r="D33" s="89">
        <v>1678.2270000000001</v>
      </c>
      <c r="E33" s="85"/>
      <c r="F33" s="85"/>
      <c r="G33" s="85"/>
      <c r="H33" s="85">
        <f t="shared" si="7"/>
        <v>0</v>
      </c>
      <c r="I33" s="85"/>
      <c r="J33" s="96"/>
      <c r="K33" s="87"/>
      <c r="L33" s="87"/>
      <c r="M33" s="88"/>
      <c r="N33" s="1"/>
      <c r="O33" s="1"/>
      <c r="P33" s="76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36</v>
      </c>
      <c r="B34" s="105">
        <f t="shared" si="6"/>
        <v>4579.9070000000002</v>
      </c>
      <c r="C34" s="85"/>
      <c r="D34" s="116">
        <v>4566.1040000000003</v>
      </c>
      <c r="E34" s="85"/>
      <c r="F34" s="85">
        <v>13.803000000000001</v>
      </c>
      <c r="G34" s="85"/>
      <c r="H34" s="85">
        <f t="shared" si="7"/>
        <v>0</v>
      </c>
      <c r="I34" s="85"/>
      <c r="J34" s="96"/>
      <c r="K34" s="87"/>
      <c r="L34" s="87"/>
      <c r="M34" s="88"/>
      <c r="N34" s="1"/>
      <c r="O34" s="1"/>
      <c r="P34" s="76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4</v>
      </c>
      <c r="B35" s="102">
        <f>B9+B12+B13+B14+B15+B18+B19+B20+B24+B25+B27+B30+B31+B32+B33+B34</f>
        <v>269148.83100000001</v>
      </c>
      <c r="C35" s="90">
        <f>C9+C27</f>
        <v>10604.338</v>
      </c>
      <c r="D35" s="90">
        <f>D9+D12+D14+D16+D19+D20+D25+D27+D17+D30+D31+D32+D33+D34</f>
        <v>237879.36799999999</v>
      </c>
      <c r="E35" s="90">
        <f>E9+E12+E14+E16+E19+E20+E25+E27+E17+E30+E31+E32+E33</f>
        <v>13712.849</v>
      </c>
      <c r="F35" s="90">
        <f>F9+F13+F24+F25+F15+F27+F34</f>
        <v>6902.9530000000004</v>
      </c>
      <c r="G35" s="90">
        <f>G13+G24+G25+G15+G11</f>
        <v>49.323000000000008</v>
      </c>
      <c r="H35" s="90">
        <f>H27+H20+H19+H15+H9</f>
        <v>257.52499999999998</v>
      </c>
      <c r="I35" s="90">
        <f>I9+I27</f>
        <v>18.172999999999998</v>
      </c>
      <c r="J35" s="90">
        <f>J15+J19+J20+J27</f>
        <v>234.48199999999997</v>
      </c>
      <c r="K35" s="90">
        <f>K20</f>
        <v>4.87</v>
      </c>
      <c r="L35" s="90">
        <f>L25</f>
        <v>0</v>
      </c>
      <c r="M35" s="90">
        <f>SUM(M11:M27)</f>
        <v>0</v>
      </c>
      <c r="N35" s="17"/>
      <c r="O35" s="17"/>
      <c r="P35" s="77"/>
      <c r="Q35" s="1"/>
      <c r="R35" s="1"/>
      <c r="S35" s="1"/>
      <c r="T35" s="1"/>
      <c r="U35" s="1"/>
      <c r="V35" s="1"/>
      <c r="W35" s="1"/>
      <c r="X35" s="1"/>
    </row>
    <row r="36" spans="1:24" ht="15.65" x14ac:dyDescent="0.3">
      <c r="A36" s="19"/>
      <c r="B36" s="114"/>
      <c r="C36" s="114"/>
      <c r="D36" s="114"/>
      <c r="E36" s="114"/>
      <c r="F36" s="114"/>
      <c r="G36" s="114"/>
      <c r="H36" s="1"/>
      <c r="I36" s="1"/>
      <c r="J36" s="1"/>
      <c r="K36" s="1"/>
      <c r="L36" s="1"/>
      <c r="M36" s="1"/>
      <c r="N36" s="1"/>
      <c r="O36" s="1"/>
      <c r="P36" s="78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2"/>
      <c r="C37" s="79"/>
      <c r="D37" s="48"/>
      <c r="E37" s="31"/>
      <c r="F37" s="70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3"/>
      <c r="C38" s="81"/>
      <c r="D38" s="48"/>
      <c r="E38" s="80"/>
      <c r="F38" s="71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2"/>
      <c r="B39" s="49"/>
      <c r="C39" s="73"/>
      <c r="D39" s="69"/>
      <c r="E39" s="74"/>
      <c r="F39" s="71"/>
      <c r="G39" s="1"/>
      <c r="H39" s="32"/>
      <c r="I39" s="32"/>
      <c r="J39" s="32"/>
      <c r="K39" s="32"/>
      <c r="L39" s="32"/>
      <c r="M39" s="32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4"/>
      <c r="C40" s="72"/>
      <c r="D40" s="48"/>
      <c r="E40" s="23"/>
      <c r="F40" s="71"/>
      <c r="G40" s="27"/>
      <c r="H40" s="33"/>
      <c r="I40" s="32"/>
      <c r="J40" s="32"/>
      <c r="K40" s="32"/>
      <c r="L40" s="32"/>
      <c r="M40" s="32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4"/>
      <c r="C41" s="72"/>
      <c r="D41" s="26"/>
      <c r="E41" s="23"/>
      <c r="F41" s="71"/>
      <c r="G41" s="27"/>
      <c r="H41" s="32"/>
      <c r="I41" s="32"/>
      <c r="J41" s="32"/>
      <c r="K41" s="32"/>
      <c r="L41" s="32"/>
      <c r="M41" s="3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0"/>
      <c r="D42" s="26"/>
      <c r="E42" s="23"/>
      <c r="F42" s="71"/>
      <c r="G42" s="1"/>
      <c r="H42" s="32"/>
      <c r="I42" s="34"/>
      <c r="J42" s="35"/>
      <c r="K42" s="36"/>
      <c r="L42" s="32"/>
      <c r="M42" s="3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0"/>
      <c r="D43" s="26"/>
      <c r="E43" s="51"/>
      <c r="G43" s="1"/>
      <c r="H43" s="32"/>
      <c r="I43" s="37"/>
      <c r="J43" s="35"/>
      <c r="K43" s="36"/>
      <c r="L43" s="32"/>
      <c r="M43" s="3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0"/>
      <c r="D44" s="52"/>
      <c r="E44" s="53"/>
      <c r="G44" s="1"/>
      <c r="H44" s="32"/>
      <c r="I44" s="32"/>
      <c r="J44" s="32"/>
      <c r="K44" s="32"/>
      <c r="L44" s="32"/>
      <c r="M44" s="3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5"/>
      <c r="D45" s="26"/>
      <c r="E45" s="23"/>
      <c r="G45" s="1"/>
      <c r="H45" s="32"/>
      <c r="I45" s="32"/>
      <c r="J45" s="32"/>
      <c r="K45" s="32"/>
      <c r="L45" s="32"/>
      <c r="M45" s="3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5"/>
      <c r="D46" s="26"/>
      <c r="E46" s="23"/>
      <c r="F46" s="71"/>
      <c r="H46" s="38"/>
      <c r="I46" s="38"/>
      <c r="J46" s="38"/>
      <c r="K46" s="38"/>
      <c r="L46" s="38"/>
      <c r="M46" s="38"/>
    </row>
    <row r="47" spans="1:24" ht="20.7" x14ac:dyDescent="0.35">
      <c r="A47" s="66"/>
      <c r="B47" s="54"/>
      <c r="C47" s="45"/>
      <c r="D47" s="26"/>
      <c r="E47" s="23"/>
      <c r="F47" s="71"/>
      <c r="H47" s="38"/>
      <c r="I47" s="38"/>
      <c r="J47" s="38"/>
      <c r="K47" s="38"/>
      <c r="L47" s="38"/>
      <c r="M47" s="38"/>
    </row>
    <row r="48" spans="1:24" ht="15.65" x14ac:dyDescent="0.3">
      <c r="A48" s="24"/>
      <c r="B48" s="55"/>
      <c r="C48" s="46"/>
      <c r="D48" s="26"/>
      <c r="E48" s="23"/>
      <c r="H48" s="38"/>
      <c r="I48" s="38"/>
      <c r="J48" s="38"/>
      <c r="K48" s="38"/>
      <c r="L48" s="38"/>
      <c r="M48" s="38"/>
    </row>
    <row r="49" spans="1:13" ht="15.65" x14ac:dyDescent="0.3">
      <c r="A49" s="66"/>
      <c r="B49" s="56"/>
      <c r="C49" s="50"/>
      <c r="D49" s="26"/>
      <c r="E49" s="57"/>
      <c r="H49" s="38"/>
      <c r="I49" s="38"/>
      <c r="J49" s="38"/>
      <c r="K49" s="38"/>
      <c r="L49" s="38"/>
      <c r="M49" s="38"/>
    </row>
    <row r="50" spans="1:13" ht="15.65" x14ac:dyDescent="0.3">
      <c r="A50" s="67"/>
      <c r="B50" s="58"/>
      <c r="C50" s="59"/>
      <c r="D50" s="60"/>
      <c r="E50" s="61"/>
    </row>
    <row r="51" spans="1:13" ht="15.65" x14ac:dyDescent="0.3">
      <c r="A51" s="67"/>
      <c r="B51" s="58"/>
      <c r="C51" s="45"/>
      <c r="D51" s="62"/>
      <c r="E51" s="57"/>
    </row>
    <row r="52" spans="1:13" ht="15.65" x14ac:dyDescent="0.3">
      <c r="A52" s="24"/>
      <c r="B52" s="22"/>
      <c r="C52" s="45"/>
      <c r="D52" s="60"/>
      <c r="E52" s="51"/>
    </row>
    <row r="53" spans="1:13" ht="15.65" x14ac:dyDescent="0.3">
      <c r="A53" s="46"/>
      <c r="B53" s="22"/>
      <c r="C53" s="45"/>
      <c r="D53" s="26"/>
      <c r="E53" s="63"/>
    </row>
    <row r="54" spans="1:13" ht="15.65" x14ac:dyDescent="0.3">
      <c r="A54" s="68"/>
      <c r="B54" s="64"/>
      <c r="C54" s="45"/>
      <c r="D54" s="52"/>
      <c r="E54" s="63"/>
    </row>
    <row r="55" spans="1:13" ht="15.65" x14ac:dyDescent="0.3">
      <c r="A55" s="24"/>
      <c r="B55" s="55"/>
      <c r="C55" s="45"/>
      <c r="D55" s="52"/>
      <c r="E55" s="23"/>
    </row>
    <row r="56" spans="1:13" ht="15.65" x14ac:dyDescent="0.3">
      <c r="A56" s="38"/>
      <c r="B56" s="38"/>
      <c r="C56" s="45"/>
      <c r="D56" s="26"/>
      <c r="E56" s="23"/>
      <c r="F56" s="38"/>
    </row>
    <row r="57" spans="1:13" ht="15.65" x14ac:dyDescent="0.3">
      <c r="A57" s="25"/>
      <c r="B57" s="38"/>
      <c r="C57" s="45"/>
      <c r="D57" s="65"/>
      <c r="E57" s="23"/>
      <c r="F57" s="38"/>
    </row>
    <row r="58" spans="1:13" ht="15.65" x14ac:dyDescent="0.3">
      <c r="A58" s="25"/>
      <c r="B58" s="38"/>
      <c r="C58" s="50"/>
      <c r="D58" s="52"/>
      <c r="E58" s="57"/>
      <c r="F58" s="38"/>
    </row>
    <row r="59" spans="1:13" x14ac:dyDescent="0.3">
      <c r="A59" s="25"/>
      <c r="B59" s="38"/>
      <c r="C59" s="38"/>
      <c r="D59" s="38"/>
      <c r="E59" s="38"/>
      <c r="F59" s="38"/>
    </row>
    <row r="60" spans="1:13" x14ac:dyDescent="0.3">
      <c r="A60" s="25"/>
      <c r="B60" s="38"/>
      <c r="C60" s="38"/>
      <c r="D60" s="38"/>
      <c r="E60" s="38"/>
      <c r="F60" s="38"/>
    </row>
    <row r="61" spans="1:13" x14ac:dyDescent="0.3">
      <c r="A61" s="25"/>
      <c r="B61" s="38"/>
      <c r="C61" s="38"/>
      <c r="D61" s="38"/>
      <c r="E61" s="38"/>
      <c r="F61" s="38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Temp</cp:lastModifiedBy>
  <dcterms:created xsi:type="dcterms:W3CDTF">2016-07-25T04:23:17Z</dcterms:created>
  <dcterms:modified xsi:type="dcterms:W3CDTF">2023-01-23T06:34:52Z</dcterms:modified>
</cp:coreProperties>
</file>